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Rates" sheetId="1" state="visible" r:id="rId1"/>
    <sheet xmlns:r="http://schemas.openxmlformats.org/officeDocument/2006/relationships" name="Rates" sheetId="2" state="visible" r:id="rId2"/>
  </sheets>
  <definedNames>
    <definedName name="_xlnm.Print_Area" localSheetId="0">'Budget Rates'!$B$2:$H$26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yyyy-mm-dd"/>
    <numFmt numFmtId="166" formatCode="mmm yyyy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color rgb="006A6A62"/>
      <sz val="10"/>
    </font>
    <font>
      <name val="Consolas"/>
      <b val="1"/>
      <color rgb="006A6A62"/>
      <sz val="10"/>
    </font>
    <font>
      <name val="Calibri"/>
      <color rgb="000E0E13"/>
      <sz val="11"/>
    </font>
    <font>
      <name val="Consolas"/>
      <b val="1"/>
      <color rgb="00FFFFFF"/>
      <sz val="9"/>
    </font>
    <font>
      <name val="Calibri"/>
      <b val="1"/>
      <color rgb="000E0E13"/>
      <sz val="11"/>
    </font>
    <font>
      <name val="Calibri"/>
      <b val="1"/>
      <color rgb="00FFFFFF"/>
      <sz val="22"/>
    </font>
    <font>
      <name val="Consolas"/>
      <b val="1"/>
      <color rgb="00E9C9A6"/>
      <sz val="11"/>
    </font>
    <font>
      <name val="Calibri"/>
      <color rgb="000E0E13"/>
      <sz val="12"/>
    </font>
    <font>
      <name val="Calibri"/>
      <b val="1"/>
      <color rgb="000E0E13"/>
      <sz val="12"/>
    </font>
    <font>
      <name val="Calibri"/>
      <b val="1"/>
      <color rgb="001E9E5A"/>
      <sz val="14"/>
    </font>
    <font>
      <name val="Consolas"/>
      <color rgb="009A968C"/>
      <sz val="9"/>
    </font>
  </fonts>
  <fills count="8">
    <fill>
      <patternFill/>
    </fill>
    <fill>
      <patternFill patternType="gray125"/>
    </fill>
    <fill>
      <patternFill patternType="solid">
        <fgColor rgb="000E0E13"/>
      </patternFill>
    </fill>
    <fill>
      <patternFill patternType="solid">
        <fgColor rgb="00FFF3D6"/>
      </patternFill>
    </fill>
    <fill>
      <patternFill patternType="solid">
        <fgColor rgb="00D4915C"/>
      </patternFill>
    </fill>
    <fill>
      <patternFill patternType="solid">
        <fgColor rgb="00C4533A"/>
      </patternFill>
    </fill>
    <fill>
      <patternFill patternType="solid">
        <fgColor rgb="003DDC84"/>
      </patternFill>
    </fill>
    <fill>
      <patternFill patternType="solid">
        <fgColor rgb="00D9E6E8"/>
        <bgColor rgb="00D9E6E8"/>
      </patternFill>
    </fill>
  </fills>
  <borders count="2">
    <border>
      <left/>
      <right/>
      <top/>
      <bottom/>
      <diagonal/>
    </border>
    <border>
      <left style="thin">
        <color rgb="00D9D4C8"/>
      </left>
      <right style="thin">
        <color rgb="00D9D4C8"/>
      </right>
      <top style="thin">
        <color rgb="00D9D4C8"/>
      </top>
      <bottom style="thin">
        <color rgb="00D9D4C8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8" fillId="2" borderId="0" applyAlignment="1" pivotButton="0" quotePrefix="0" xfId="0">
      <alignment horizontal="left" vertical="center"/>
    </xf>
    <xf numFmtId="0" fontId="0" fillId="5" borderId="0" pivotButton="0" quotePrefix="0" xfId="0"/>
    <xf numFmtId="0" fontId="0" fillId="4" borderId="0" pivotButton="0" quotePrefix="0" xfId="0"/>
    <xf numFmtId="0" fontId="0" fillId="6" borderId="0" pivotButton="0" quotePrefix="0" xfId="0"/>
    <xf numFmtId="0" fontId="3" fillId="0" borderId="0" pivotButton="0" quotePrefix="0" xfId="0"/>
    <xf numFmtId="0" fontId="9" fillId="3" borderId="1" applyAlignment="1" applyProtection="1" pivotButton="0" quotePrefix="0" xfId="0">
      <alignment horizontal="left" vertical="center"/>
      <protection locked="0" hidden="0"/>
    </xf>
    <xf numFmtId="0" fontId="9" fillId="3" borderId="1" applyAlignment="1" applyProtection="1" pivotButton="0" quotePrefix="0" xfId="0">
      <alignment horizontal="center" vertical="center"/>
      <protection locked="0" hidden="0"/>
    </xf>
    <xf numFmtId="9" fontId="9" fillId="3" borderId="1" applyAlignment="1" applyProtection="1" pivotButton="0" quotePrefix="0" xfId="0">
      <alignment horizontal="center" vertical="center"/>
      <protection locked="0" hidden="0"/>
    </xf>
    <xf numFmtId="0" fontId="2" fillId="0" borderId="0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10" fillId="3" borderId="1" applyAlignment="1" applyProtection="1" pivotButton="0" quotePrefix="0" xfId="0">
      <alignment horizontal="center" vertical="center"/>
      <protection locked="0" hidden="0"/>
    </xf>
    <xf numFmtId="164" fontId="4" fillId="0" borderId="1" applyAlignment="1" pivotButton="0" quotePrefix="0" xfId="0">
      <alignment horizontal="right" vertical="center"/>
    </xf>
    <xf numFmtId="164" fontId="11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165" fontId="4" fillId="3" borderId="1" applyAlignment="1" applyProtection="1" pivotButton="0" quotePrefix="0" xfId="0">
      <alignment horizontal="center" vertical="center"/>
      <protection locked="0" hidden="0"/>
    </xf>
    <xf numFmtId="166" fontId="5" fillId="4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64" fontId="4" fillId="3" borderId="1" applyAlignment="1" applyProtection="1" pivotButton="0" quotePrefix="0" xfId="0">
      <alignment horizontal="right" vertical="center"/>
      <protection locked="0" hidden="0"/>
    </xf>
    <xf numFmtId="164" fontId="4" fillId="0" borderId="1" applyAlignment="1" pivotButton="0" quotePrefix="0" xfId="0">
      <alignment horizontal="right" vertical="center"/>
    </xf>
    <xf numFmtId="164" fontId="11" fillId="0" borderId="1" applyAlignment="1" pivotButton="0" quotePrefix="0" xfId="0">
      <alignment horizontal="right" vertical="center"/>
    </xf>
    <xf numFmtId="165" fontId="4" fillId="3" borderId="1" applyAlignment="1" applyProtection="1" pivotButton="0" quotePrefix="0" xfId="0">
      <alignment horizontal="center" vertical="center"/>
      <protection locked="0" hidden="0"/>
    </xf>
    <xf numFmtId="166" fontId="5" fillId="4" borderId="1" applyAlignment="1" pivotButton="0" quotePrefix="0" xfId="0">
      <alignment horizontal="center" vertical="center"/>
    </xf>
    <xf numFmtId="164" fontId="4" fillId="3" borderId="1" applyAlignment="1" applyProtection="1" pivotButton="0" quotePrefix="0" xfId="0">
      <alignment horizontal="right" vertical="center"/>
      <protection locked="0" hidden="0"/>
    </xf>
    <xf numFmtId="0" fontId="6" fillId="0" borderId="0" pivotButton="0" quotePrefix="0" xfId="0"/>
    <xf numFmtId="0" fontId="4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Just</author>
  </authors>
  <commentList>
    <comment ref="A17" authorId="0" shapeId="0">
      <text>
        <t>DKK is not part of the pasted extract - Denmark isn't in most USD-base forward feeds at this granularity. This row is DERIVED, not quoted: DKK-per-USD = EUR-per-USD (row 8) x 7.46038, the official DKK/EUR ERM II central rate (Denmark's currency board peg, +/-2.25% band, in place since 1999). In practice DKK trades within a few tenths of a percent of this rate, so the proxy is close - but it is a peg reference, not an independent market quote. Replace with a real DKK quote if one becomes available, or if Denmark's peg policy ever changes.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26"/>
  <sheetViews>
    <sheetView showGridLines="0" showRowColHeader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8" customWidth="1" min="7" max="7"/>
    <col width="22" customWidth="1" min="8" max="8"/>
    <col width="3" customWidth="1" min="9" max="9"/>
  </cols>
  <sheetData>
    <row r="2" ht="34" customHeight="1">
      <c r="B2" s="1" t="inlineStr">
        <is>
          <t>JUST  ·  FX BUDGET RATES</t>
        </is>
      </c>
    </row>
    <row r="3" ht="18" customHeight="1">
      <c r="B3" s="3">
        <f>" "&amp;$C$5&amp;"   ·   Budget year "&amp;$C$7&amp;"   ·   reporting in "&amp;$C$6</f>
        <v/>
      </c>
    </row>
    <row r="4" ht="5" customHeight="1">
      <c r="B4" s="4" t="n"/>
      <c r="C4" s="4" t="n"/>
      <c r="D4" s="5" t="n"/>
      <c r="E4" s="5" t="n"/>
      <c r="F4" s="5" t="n"/>
      <c r="G4" s="6" t="n"/>
      <c r="H4" s="6" t="n"/>
    </row>
    <row r="5">
      <c r="B5" s="7" t="inlineStr">
        <is>
          <t>Customer</t>
        </is>
      </c>
      <c r="C5" s="8" t="inlineStr">
        <is>
          <t>Nordtech AS</t>
        </is>
      </c>
    </row>
    <row r="6">
      <c r="B6" s="7" t="inlineStr">
        <is>
          <t>Reporting currency</t>
        </is>
      </c>
      <c r="C6" s="9" t="inlineStr">
        <is>
          <t>NOK</t>
        </is>
      </c>
      <c r="E6" s="7" t="inlineStr">
        <is>
          <t>Prudent buffer</t>
        </is>
      </c>
      <c r="F6" s="10" t="n">
        <v>0.03</v>
      </c>
    </row>
    <row r="7">
      <c r="B7" s="7" t="inlineStr">
        <is>
          <t>Budget year</t>
        </is>
      </c>
      <c r="C7" s="9" t="inlineStr">
        <is>
          <t>2026</t>
        </is>
      </c>
    </row>
    <row r="9" ht="28" customHeight="1">
      <c r="B9" s="11">
        <f>"Each rate is the average market forward at each quarter-end of "&amp;$C$7&amp;". Read as: 1 unit of the currency = the rate in "&amp;$C$6&amp;" (the multiplier to convert that currency into your reporting currency)."</f>
        <v/>
      </c>
    </row>
    <row r="11">
      <c r="B11" s="12" t="inlineStr">
        <is>
          <t>Currency</t>
        </is>
      </c>
      <c r="C11" s="12" t="inlineStr">
        <is>
          <t>Q1</t>
        </is>
      </c>
      <c r="D11" s="12" t="inlineStr">
        <is>
          <t>Q2</t>
        </is>
      </c>
      <c r="E11" s="12" t="inlineStr">
        <is>
          <t>Q3</t>
        </is>
      </c>
      <c r="F11" s="12" t="inlineStr">
        <is>
          <t>Q4</t>
        </is>
      </c>
      <c r="G11" s="13" t="inlineStr">
        <is>
          <t>Avg budget rate</t>
        </is>
      </c>
      <c r="H11" s="12" t="inlineStr">
        <is>
          <t>Prudent band (±buffer)</t>
        </is>
      </c>
    </row>
    <row r="12">
      <c r="B12" s="14" t="inlineStr">
        <is>
          <t>USD</t>
        </is>
      </c>
      <c r="C12" s="27">
        <f>IF($B12="","",IFERROR(INDEX(Rates!$B$5:$E$17,MATCH($C$6,Rates!$A$5:$A$17,0),1)/INDEX(Rates!$B$5:$E$17,MATCH($B12,Rates!$A$5:$A$17,0),1),""))</f>
        <v/>
      </c>
      <c r="D12" s="27">
        <f>IF($B12="","",IFERROR(INDEX(Rates!$B$5:$E$17,MATCH($C$6,Rates!$A$5:$A$17,0),2)/INDEX(Rates!$B$5:$E$17,MATCH($B12,Rates!$A$5:$A$17,0),2),""))</f>
        <v/>
      </c>
      <c r="E12" s="27">
        <f>IF($B12="","",IFERROR(INDEX(Rates!$B$5:$E$17,MATCH($C$6,Rates!$A$5:$A$17,0),3)/INDEX(Rates!$B$5:$E$17,MATCH($B12,Rates!$A$5:$A$17,0),3),""))</f>
        <v/>
      </c>
      <c r="F12" s="27">
        <f>IF($B12="","",IFERROR(INDEX(Rates!$B$5:$E$17,MATCH($C$6,Rates!$A$5:$A$17,0),4)/INDEX(Rates!$B$5:$E$17,MATCH($B12,Rates!$A$5:$A$17,0),4),""))</f>
        <v/>
      </c>
      <c r="G12" s="28">
        <f>IF($B12="","",IFERROR(AVERAGE(C12:F12),""))</f>
        <v/>
      </c>
      <c r="H12" s="17">
        <f>IF(G12="","",TEXT(G12*(1-$F$6),"#,##0.0000")&amp;"  -  "&amp;TEXT(G12*(1+$F$6),"#,##0.0000"))</f>
        <v/>
      </c>
    </row>
    <row r="13">
      <c r="B13" s="14" t="inlineStr">
        <is>
          <t>EUR</t>
        </is>
      </c>
      <c r="C13" s="27">
        <f>IF($B13="","",IFERROR(INDEX(Rates!$B$5:$E$17,MATCH($C$6,Rates!$A$5:$A$17,0),1)/INDEX(Rates!$B$5:$E$17,MATCH($B13,Rates!$A$5:$A$17,0),1),""))</f>
        <v/>
      </c>
      <c r="D13" s="27">
        <f>IF($B13="","",IFERROR(INDEX(Rates!$B$5:$E$17,MATCH($C$6,Rates!$A$5:$A$17,0),2)/INDEX(Rates!$B$5:$E$17,MATCH($B13,Rates!$A$5:$A$17,0),2),""))</f>
        <v/>
      </c>
      <c r="E13" s="27">
        <f>IF($B13="","",IFERROR(INDEX(Rates!$B$5:$E$17,MATCH($C$6,Rates!$A$5:$A$17,0),3)/INDEX(Rates!$B$5:$E$17,MATCH($B13,Rates!$A$5:$A$17,0),3),""))</f>
        <v/>
      </c>
      <c r="F13" s="27">
        <f>IF($B13="","",IFERROR(INDEX(Rates!$B$5:$E$17,MATCH($C$6,Rates!$A$5:$A$17,0),4)/INDEX(Rates!$B$5:$E$17,MATCH($B13,Rates!$A$5:$A$17,0),4),""))</f>
        <v/>
      </c>
      <c r="G13" s="28">
        <f>IF($B13="","",IFERROR(AVERAGE(C13:F13),""))</f>
        <v/>
      </c>
      <c r="H13" s="17">
        <f>IF(G13="","",TEXT(G13*(1-$F$6),"#,##0.0000")&amp;"  -  "&amp;TEXT(G13*(1+$F$6),"#,##0.0000"))</f>
        <v/>
      </c>
    </row>
    <row r="14">
      <c r="B14" s="14" t="inlineStr">
        <is>
          <t>SEK</t>
        </is>
      </c>
      <c r="C14" s="27">
        <f>IF($B14="","",IFERROR(INDEX(Rates!$B$5:$E$17,MATCH($C$6,Rates!$A$5:$A$17,0),1)/INDEX(Rates!$B$5:$E$17,MATCH($B14,Rates!$A$5:$A$17,0),1),""))</f>
        <v/>
      </c>
      <c r="D14" s="27">
        <f>IF($B14="","",IFERROR(INDEX(Rates!$B$5:$E$17,MATCH($C$6,Rates!$A$5:$A$17,0),2)/INDEX(Rates!$B$5:$E$17,MATCH($B14,Rates!$A$5:$A$17,0),2),""))</f>
        <v/>
      </c>
      <c r="E14" s="27">
        <f>IF($B14="","",IFERROR(INDEX(Rates!$B$5:$E$17,MATCH($C$6,Rates!$A$5:$A$17,0),3)/INDEX(Rates!$B$5:$E$17,MATCH($B14,Rates!$A$5:$A$17,0),3),""))</f>
        <v/>
      </c>
      <c r="F14" s="27">
        <f>IF($B14="","",IFERROR(INDEX(Rates!$B$5:$E$17,MATCH($C$6,Rates!$A$5:$A$17,0),4)/INDEX(Rates!$B$5:$E$17,MATCH($B14,Rates!$A$5:$A$17,0),4),""))</f>
        <v/>
      </c>
      <c r="G14" s="28">
        <f>IF($B14="","",IFERROR(AVERAGE(C14:F14),""))</f>
        <v/>
      </c>
      <c r="H14" s="17">
        <f>IF(G14="","",TEXT(G14*(1-$F$6),"#,##0.0000")&amp;"  -  "&amp;TEXT(G14*(1+$F$6),"#,##0.0000"))</f>
        <v/>
      </c>
    </row>
    <row r="15">
      <c r="B15" s="14" t="inlineStr">
        <is>
          <t>GBP</t>
        </is>
      </c>
      <c r="C15" s="27">
        <f>IF($B15="","",IFERROR(INDEX(Rates!$B$5:$E$17,MATCH($C$6,Rates!$A$5:$A$17,0),1)/INDEX(Rates!$B$5:$E$17,MATCH($B15,Rates!$A$5:$A$17,0),1),""))</f>
        <v/>
      </c>
      <c r="D15" s="27">
        <f>IF($B15="","",IFERROR(INDEX(Rates!$B$5:$E$17,MATCH($C$6,Rates!$A$5:$A$17,0),2)/INDEX(Rates!$B$5:$E$17,MATCH($B15,Rates!$A$5:$A$17,0),2),""))</f>
        <v/>
      </c>
      <c r="E15" s="27">
        <f>IF($B15="","",IFERROR(INDEX(Rates!$B$5:$E$17,MATCH($C$6,Rates!$A$5:$A$17,0),3)/INDEX(Rates!$B$5:$E$17,MATCH($B15,Rates!$A$5:$A$17,0),3),""))</f>
        <v/>
      </c>
      <c r="F15" s="27">
        <f>IF($B15="","",IFERROR(INDEX(Rates!$B$5:$E$17,MATCH($C$6,Rates!$A$5:$A$17,0),4)/INDEX(Rates!$B$5:$E$17,MATCH($B15,Rates!$A$5:$A$17,0),4),""))</f>
        <v/>
      </c>
      <c r="G15" s="28">
        <f>IF($B15="","",IFERROR(AVERAGE(C15:F15),""))</f>
        <v/>
      </c>
      <c r="H15" s="17">
        <f>IF(G15="","",TEXT(G15*(1-$F$6),"#,##0.0000")&amp;"  -  "&amp;TEXT(G15*(1+$F$6),"#,##0.0000"))</f>
        <v/>
      </c>
    </row>
    <row r="16">
      <c r="B16" s="14" t="inlineStr">
        <is>
          <t>CAD</t>
        </is>
      </c>
      <c r="C16" s="27">
        <f>IF($B16="","",IFERROR(INDEX(Rates!$B$5:$E$17,MATCH($C$6,Rates!$A$5:$A$17,0),1)/INDEX(Rates!$B$5:$E$17,MATCH($B16,Rates!$A$5:$A$17,0),1),""))</f>
        <v/>
      </c>
      <c r="D16" s="27">
        <f>IF($B16="","",IFERROR(INDEX(Rates!$B$5:$E$17,MATCH($C$6,Rates!$A$5:$A$17,0),2)/INDEX(Rates!$B$5:$E$17,MATCH($B16,Rates!$A$5:$A$17,0),2),""))</f>
        <v/>
      </c>
      <c r="E16" s="27">
        <f>IF($B16="","",IFERROR(INDEX(Rates!$B$5:$E$17,MATCH($C$6,Rates!$A$5:$A$17,0),3)/INDEX(Rates!$B$5:$E$17,MATCH($B16,Rates!$A$5:$A$17,0),3),""))</f>
        <v/>
      </c>
      <c r="F16" s="27">
        <f>IF($B16="","",IFERROR(INDEX(Rates!$B$5:$E$17,MATCH($C$6,Rates!$A$5:$A$17,0),4)/INDEX(Rates!$B$5:$E$17,MATCH($B16,Rates!$A$5:$A$17,0),4),""))</f>
        <v/>
      </c>
      <c r="G16" s="28">
        <f>IF($B16="","",IFERROR(AVERAGE(C16:F16),""))</f>
        <v/>
      </c>
      <c r="H16" s="17">
        <f>IF(G16="","",TEXT(G16*(1-$F$6),"#,##0.0000")&amp;"  -  "&amp;TEXT(G16*(1+$F$6),"#,##0.0000"))</f>
        <v/>
      </c>
    </row>
    <row r="17">
      <c r="B17" s="14" t="inlineStr">
        <is>
          <t>AUD</t>
        </is>
      </c>
      <c r="C17" s="27">
        <f>IF($B17="","",IFERROR(INDEX(Rates!$B$5:$E$17,MATCH($C$6,Rates!$A$5:$A$17,0),1)/INDEX(Rates!$B$5:$E$17,MATCH($B17,Rates!$A$5:$A$17,0),1),""))</f>
        <v/>
      </c>
      <c r="D17" s="27">
        <f>IF($B17="","",IFERROR(INDEX(Rates!$B$5:$E$17,MATCH($C$6,Rates!$A$5:$A$17,0),2)/INDEX(Rates!$B$5:$E$17,MATCH($B17,Rates!$A$5:$A$17,0),2),""))</f>
        <v/>
      </c>
      <c r="E17" s="27">
        <f>IF($B17="","",IFERROR(INDEX(Rates!$B$5:$E$17,MATCH($C$6,Rates!$A$5:$A$17,0),3)/INDEX(Rates!$B$5:$E$17,MATCH($B17,Rates!$A$5:$A$17,0),3),""))</f>
        <v/>
      </c>
      <c r="F17" s="27">
        <f>IF($B17="","",IFERROR(INDEX(Rates!$B$5:$E$17,MATCH($C$6,Rates!$A$5:$A$17,0),4)/INDEX(Rates!$B$5:$E$17,MATCH($B17,Rates!$A$5:$A$17,0),4),""))</f>
        <v/>
      </c>
      <c r="G17" s="28">
        <f>IF($B17="","",IFERROR(AVERAGE(C17:F17),""))</f>
        <v/>
      </c>
      <c r="H17" s="17">
        <f>IF(G17="","",TEXT(G17*(1-$F$6),"#,##0.0000")&amp;"  -  "&amp;TEXT(G17*(1+$F$6),"#,##0.0000"))</f>
        <v/>
      </c>
    </row>
    <row r="18">
      <c r="B18" s="14" t="inlineStr">
        <is>
          <t>DKK</t>
        </is>
      </c>
      <c r="C18" s="27">
        <f>IF($B18="","",IFERROR(INDEX(Rates!$B$5:$E$17,MATCH($C$6,Rates!$A$5:$A$17,0),1)/INDEX(Rates!$B$5:$E$17,MATCH($B18,Rates!$A$5:$A$17,0),1),""))</f>
        <v/>
      </c>
      <c r="D18" s="27">
        <f>IF($B18="","",IFERROR(INDEX(Rates!$B$5:$E$17,MATCH($C$6,Rates!$A$5:$A$17,0),2)/INDEX(Rates!$B$5:$E$17,MATCH($B18,Rates!$A$5:$A$17,0),2),""))</f>
        <v/>
      </c>
      <c r="E18" s="27">
        <f>IF($B18="","",IFERROR(INDEX(Rates!$B$5:$E$17,MATCH($C$6,Rates!$A$5:$A$17,0),3)/INDEX(Rates!$B$5:$E$17,MATCH($B18,Rates!$A$5:$A$17,0),3),""))</f>
        <v/>
      </c>
      <c r="F18" s="27">
        <f>IF($B18="","",IFERROR(INDEX(Rates!$B$5:$E$17,MATCH($C$6,Rates!$A$5:$A$17,0),4)/INDEX(Rates!$B$5:$E$17,MATCH($B18,Rates!$A$5:$A$17,0),4),""))</f>
        <v/>
      </c>
      <c r="G18" s="28">
        <f>IF($B18="","",IFERROR(AVERAGE(C18:F18),""))</f>
        <v/>
      </c>
      <c r="H18" s="17">
        <f>IF(G18="","",TEXT(G18*(1-$F$6),"#,##0.0000")&amp;"  -  "&amp;TEXT(G18*(1+$F$6),"#,##0.0000"))</f>
        <v/>
      </c>
    </row>
    <row r="19">
      <c r="B19" s="14" t="n"/>
      <c r="C19" s="27">
        <f>IF($B19="","",IFERROR(INDEX(Rates!$B$5:$E$17,MATCH($C$6,Rates!$A$5:$A$17,0),1)/INDEX(Rates!$B$5:$E$17,MATCH($B19,Rates!$A$5:$A$17,0),1),""))</f>
        <v/>
      </c>
      <c r="D19" s="27">
        <f>IF($B19="","",IFERROR(INDEX(Rates!$B$5:$E$17,MATCH($C$6,Rates!$A$5:$A$17,0),2)/INDEX(Rates!$B$5:$E$17,MATCH($B19,Rates!$A$5:$A$17,0),2),""))</f>
        <v/>
      </c>
      <c r="E19" s="27">
        <f>IF($B19="","",IFERROR(INDEX(Rates!$B$5:$E$17,MATCH($C$6,Rates!$A$5:$A$17,0),3)/INDEX(Rates!$B$5:$E$17,MATCH($B19,Rates!$A$5:$A$17,0),3),""))</f>
        <v/>
      </c>
      <c r="F19" s="27">
        <f>IF($B19="","",IFERROR(INDEX(Rates!$B$5:$E$17,MATCH($C$6,Rates!$A$5:$A$17,0),4)/INDEX(Rates!$B$5:$E$17,MATCH($B19,Rates!$A$5:$A$17,0),4),""))</f>
        <v/>
      </c>
      <c r="G19" s="28">
        <f>IF($B19="","",IFERROR(AVERAGE(C19:F19),""))</f>
        <v/>
      </c>
      <c r="H19" s="17">
        <f>IF(G19="","",TEXT(G19*(1-$F$6),"#,##0.0000")&amp;"  -  "&amp;TEXT(G19*(1+$F$6),"#,##0.0000"))</f>
        <v/>
      </c>
    </row>
    <row r="21" ht="20" customHeight="1">
      <c r="B21" s="18">
        <f>"Your budget rate is the average of the market forward rate at each quarter-end of "&amp;$C$7&amp;". A forward rate reflects the interest-rate differential between the two currencies, not a directional forecast - an arbitrage-free anchor for budgeting, not a prediction of where spot will trade. This simple average assumes flow lands evenly across the year; if your exposure is materially seasonal, treat this as a starting point and ask Just for a seasonality-weighted version. The prudent band shades it by "&amp;TEXT($F$6,"0%")&amp;" across all currencies - a simple starting default, not calibrated to each currency's own volatility (AUD or GBP typically warrant a wider band than EUR); ask Just for per-currency bands if you need them. Budget toward the adverse end for each exposure - for example, a weaker EUR if EUR is a revenue currency, a stronger USD if USD is a cost currency."</f>
        <v/>
      </c>
    </row>
    <row r="22" ht="20" customHeight="1"/>
    <row r="23" ht="28" customHeight="1">
      <c r="B23" s="18">
        <f>"Cross rates are computed by triangulating through the USD extract on the Rates tab (e.g. EUR/"&amp;$C$6&amp;" = "&amp;$C$6&amp;"-per-USD divided by EUR-per-USD). For liquid major pairs the difference from a direct quote is immaterial for budget purposes; for thinly-traded pairs, treat with more caution. DKK, where used, is derived from the EUR row via Denmark's ERM II peg to EUR (7.46038, unchanged since 1999) - not an independent bank quote."</f>
        <v/>
      </c>
    </row>
    <row r="24" ht="16" customHeight="1">
      <c r="B24" s="19">
        <f>"Rates referenced to tradable forwards, never the mid.   Source extract: "&amp;TEXT(Rates!$C$3,"d mmm yyyy")&amp;".   Indicative for budget planning - not a quote or investment advice."</f>
        <v/>
      </c>
    </row>
    <row r="25" ht="16" customHeight="1">
      <c r="B25" s="19">
        <f>"To share just this page: right-click the 'Budget Rates' tab, choose Move or Copy &gt; Create a copy, then on the copy use File &gt; Save As &gt; PDF. The page is pre-sized to fit one sheet - the Rates tab is not included."</f>
        <v/>
      </c>
    </row>
    <row r="26">
      <c r="B26" s="20" t="inlineStr">
        <is>
          <t>Part of Just Essentials  ·  included with your Just subscription  ·  Financial Cost Assurance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B97"/>
  <mergeCells count="8">
    <mergeCell ref="B26:H26"/>
    <mergeCell ref="B9:H9"/>
    <mergeCell ref="B24:H24"/>
    <mergeCell ref="B2:H2"/>
    <mergeCell ref="B25:H25"/>
    <mergeCell ref="B3:H3"/>
    <mergeCell ref="B21:H22"/>
    <mergeCell ref="B23:H23"/>
  </mergeCells>
  <dataValidations count="6">
    <dataValidation sqref="C6" showDropDown="0" showInputMessage="1" showErrorMessage="0" allowBlank="0" promptTitle="Reporting currency" prompt="The currency the customer budgets in. Every rate is triangulated to this from the USD-base extract - change it and the whole sheet re-bases." type="list">
      <formula1>"USD,NOK,SEK,EUR,GBP,CAD,AUD,JPY,KRW,SGD,THB,PLN,DKK"</formula1>
    </dataValidation>
    <dataValidation sqref="B12:B19" showDropDown="0" showInputMessage="1" showErrorMessage="0" allowBlank="1" promptTitle="Currency" prompt="A currency the customer is exposed to. Must exist in the Rates tab. The budget rate shows how many units of the reporting currency equal 1 unit of this one." type="list">
      <formula1>"USD,NOK,SEK,EUR,GBP,CAD,AUD,JPY,KRW,SGD,THB,PLN,DKK"</formula1>
    </dataValidation>
    <dataValidation sqref="F6" showDropDown="0" showInputMessage="1" showErrorMessage="0" allowBlank="1" promptTitle="Prudent buffer" prompt="How far to shade the budget rate for prudence (e.g. 3%). The band shows the average +/- this. Budget toward the adverse end for the exposure's direction." type="decimal" operator="between">
      <formula1>0</formula1>
      <formula2>0.5</formula2>
    </dataValidation>
    <dataValidation sqref="C5" showDropDown="0" showInputMessage="1" showErrorMessage="0" allowBlank="0" promptTitle="Customer" prompt="The customer name - appears in the header and the exported one-pager."/>
    <dataValidation sqref="C7" showDropDown="0" showInputMessage="1" showErrorMessage="0" allowBlank="0" promptTitle="Budget year" prompt="The planning year these rates are for (label only)."/>
    <dataValidation sqref="C3" showDropDown="0" showInputMessage="1" showErrorMessage="0" allowBlank="1" promptTitle="Extraction date" prompt="" type="decimal" operator="greaterThanOrEqual">
      <formula1>1</formula1>
    </dataValidation>
  </dataValidations>
  <printOptions headings="0" gridLines="0"/>
  <pageMargins left="0.4" right="0.4" top="0.4" bottom="0.4" header="0.5" footer="0.5"/>
  <pageSetup orientation="landscape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B1" s="21" t="inlineStr">
        <is>
          <t>MONTHLY RATE STORE - paste your USD-base forward extract here</t>
        </is>
      </c>
    </row>
    <row r="2">
      <c r="B2" s="22" t="inlineStr">
        <is>
          <t>Units of currency per 1 USD (outright forwards at each quarter-end). Ask your bank's FX or treasury desk for the outright forward curve, USD-base, at each quarter-end of your budget year - most relationship banks provide this on request.</t>
        </is>
      </c>
    </row>
    <row r="3">
      <c r="B3" s="7" t="inlineStr">
        <is>
          <t>Extraction date:</t>
        </is>
      </c>
      <c r="C3" s="29" t="n">
        <v>46085</v>
      </c>
    </row>
    <row r="4">
      <c r="A4" s="12" t="inlineStr">
        <is>
          <t>Currency</t>
        </is>
      </c>
      <c r="B4" s="30" t="n">
        <v>46112</v>
      </c>
      <c r="C4" s="30" t="n">
        <v>46203</v>
      </c>
      <c r="D4" s="30" t="n">
        <v>46295</v>
      </c>
      <c r="E4" s="30" t="n">
        <v>46387</v>
      </c>
    </row>
    <row r="5">
      <c r="A5" s="25" t="inlineStr">
        <is>
          <t>USD</t>
        </is>
      </c>
      <c r="B5" s="31" t="n">
        <v>1</v>
      </c>
      <c r="C5" s="31" t="n">
        <v>1</v>
      </c>
      <c r="D5" s="31" t="n">
        <v>1</v>
      </c>
      <c r="E5" s="31" t="n">
        <v>1</v>
      </c>
    </row>
    <row r="6">
      <c r="A6" s="25" t="inlineStr">
        <is>
          <t>NOK</t>
        </is>
      </c>
      <c r="B6" s="31" t="n">
        <v>9.650690000000001</v>
      </c>
      <c r="C6" s="31" t="n">
        <v>9.65837</v>
      </c>
      <c r="D6" s="31" t="n">
        <v>9.671559999999999</v>
      </c>
      <c r="E6" s="31" t="n">
        <v>9.6845</v>
      </c>
    </row>
    <row r="7">
      <c r="A7" s="25" t="inlineStr">
        <is>
          <t>SEK</t>
        </is>
      </c>
      <c r="B7" s="31" t="n">
        <v>9.16403</v>
      </c>
      <c r="C7" s="31" t="n">
        <v>9.11669</v>
      </c>
      <c r="D7" s="31" t="n">
        <v>9.07305</v>
      </c>
      <c r="E7" s="31" t="n">
        <v>9.03729</v>
      </c>
    </row>
    <row r="8">
      <c r="A8" s="25" t="inlineStr">
        <is>
          <t>EUR</t>
        </is>
      </c>
      <c r="B8" s="31" t="n">
        <v>0.85825</v>
      </c>
      <c r="C8" s="31" t="n">
        <v>0.85445</v>
      </c>
      <c r="D8" s="31" t="n">
        <v>0.851</v>
      </c>
      <c r="E8" s="31" t="n">
        <v>0.84804</v>
      </c>
    </row>
    <row r="9">
      <c r="A9" s="25" t="inlineStr">
        <is>
          <t>GBP</t>
        </is>
      </c>
      <c r="B9" s="31" t="n">
        <v>0.74718</v>
      </c>
      <c r="C9" s="31" t="n">
        <v>0.7471</v>
      </c>
      <c r="D9" s="31" t="n">
        <v>0.74702</v>
      </c>
      <c r="E9" s="31" t="n">
        <v>0.7473</v>
      </c>
    </row>
    <row r="10">
      <c r="A10" s="25" t="inlineStr">
        <is>
          <t>CAD</t>
        </is>
      </c>
      <c r="B10" s="31" t="n">
        <v>1.36644</v>
      </c>
      <c r="C10" s="31" t="n">
        <v>1.36144</v>
      </c>
      <c r="D10" s="31" t="n">
        <v>1.35703</v>
      </c>
      <c r="E10" s="31" t="n">
        <v>1.35287</v>
      </c>
    </row>
    <row r="11">
      <c r="A11" s="25" t="inlineStr">
        <is>
          <t>AUD</t>
        </is>
      </c>
      <c r="B11" s="31" t="n">
        <v>1.41931</v>
      </c>
      <c r="C11" s="31" t="n">
        <v>1.42062</v>
      </c>
      <c r="D11" s="31" t="n">
        <v>1.4236</v>
      </c>
      <c r="E11" s="31" t="n">
        <v>1.4271</v>
      </c>
    </row>
    <row r="12">
      <c r="A12" s="25" t="inlineStr">
        <is>
          <t>JPY</t>
        </is>
      </c>
      <c r="B12" s="31" t="n">
        <v>156.948</v>
      </c>
      <c r="C12" s="31" t="n">
        <v>155.751</v>
      </c>
      <c r="D12" s="31" t="n">
        <v>154.672</v>
      </c>
      <c r="E12" s="31" t="n">
        <v>153.716</v>
      </c>
    </row>
    <row r="13">
      <c r="A13" s="25" t="inlineStr">
        <is>
          <t>KRW</t>
        </is>
      </c>
      <c r="B13" s="31" t="n">
        <v>1465.2</v>
      </c>
      <c r="C13" s="31" t="n">
        <v>1467.55</v>
      </c>
      <c r="D13" s="31" t="n">
        <v>1467.67</v>
      </c>
      <c r="E13" s="31" t="n">
        <v>1468.02</v>
      </c>
    </row>
    <row r="14">
      <c r="A14" s="25" t="inlineStr">
        <is>
          <t>SGD</t>
        </is>
      </c>
      <c r="B14" s="31" t="n">
        <v>1.27388</v>
      </c>
      <c r="C14" s="31" t="n">
        <v>1.26603</v>
      </c>
      <c r="D14" s="31" t="n">
        <v>1.25809</v>
      </c>
      <c r="E14" s="31" t="n">
        <v>1.25135</v>
      </c>
    </row>
    <row r="15">
      <c r="A15" s="25" t="inlineStr">
        <is>
          <t>THB</t>
        </is>
      </c>
      <c r="B15" s="31" t="n">
        <v>31.523</v>
      </c>
      <c r="C15" s="31" t="n">
        <v>31.515</v>
      </c>
      <c r="D15" s="31" t="n">
        <v>31.514</v>
      </c>
      <c r="E15" s="31" t="n">
        <v>31.518</v>
      </c>
    </row>
    <row r="16">
      <c r="A16" s="25" t="inlineStr">
        <is>
          <t>PLN</t>
        </is>
      </c>
      <c r="B16" s="31" t="n">
        <v>3.6731</v>
      </c>
      <c r="C16" s="31" t="n">
        <v>3.67205</v>
      </c>
      <c r="D16" s="31" t="n">
        <v>3.67175</v>
      </c>
      <c r="E16" s="31" t="n">
        <v>3.67499</v>
      </c>
    </row>
    <row r="17">
      <c r="A17" s="32" t="inlineStr">
        <is>
          <t>DKK</t>
        </is>
      </c>
      <c r="B17" s="33">
        <f>$B$8*7.46038</f>
        <v/>
      </c>
      <c r="C17" s="33">
        <f>$C$8*7.46038</f>
        <v/>
      </c>
      <c r="D17" s="33">
        <f>$D$8*7.46038</f>
        <v/>
      </c>
      <c r="E17" s="33">
        <f>$E$8*7.46038</f>
        <v/>
      </c>
    </row>
  </sheetData>
  <mergeCells count="1">
    <mergeCell ref="B1:F1"/>
  </mergeCell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2026-06-11T07:38:10Z</dcterms:created>
  <dcterms:modified xmlns:dcterms="http://purl.org/dc/terms/" xmlns:xsi="http://www.w3.org/2001/XMLSchema-instance" xsi:type="dcterms:W3CDTF">2026-07-07T15:24:47Z</dcterms:modified>
</cp:coreProperties>
</file>